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480" windowHeight="8190"/>
  </bookViews>
  <sheets>
    <sheet name="отчет " sheetId="1" r:id="rId1"/>
  </sheets>
  <definedNames>
    <definedName name="_xlnm.Print_Area" localSheetId="0">'отчет '!$A$1:$J$74</definedName>
  </definedNames>
  <calcPr calcId="144525"/>
</workbook>
</file>

<file path=xl/calcChain.xml><?xml version="1.0" encoding="utf-8"?>
<calcChain xmlns="http://schemas.openxmlformats.org/spreadsheetml/2006/main">
  <c r="K23" i="1" l="1"/>
  <c r="K22" i="1"/>
  <c r="K21" i="1"/>
  <c r="K20" i="1"/>
  <c r="K11" i="1"/>
  <c r="K15" i="1"/>
  <c r="K14" i="1"/>
  <c r="K13" i="1"/>
  <c r="K12" i="1"/>
  <c r="J39" i="1"/>
  <c r="J35" i="1"/>
  <c r="J32" i="1"/>
  <c r="J67" i="1"/>
  <c r="J47" i="1"/>
  <c r="K16" i="1"/>
  <c r="J59" i="1"/>
  <c r="K24" i="1"/>
  <c r="K19" i="1"/>
  <c r="J31" i="1"/>
  <c r="K31" i="1" s="1"/>
  <c r="J18" i="1"/>
  <c r="J29" i="1" s="1"/>
  <c r="K29" i="1" s="1"/>
  <c r="J27" i="1"/>
  <c r="K27" i="1" s="1"/>
  <c r="J26" i="1"/>
  <c r="K26" i="1" s="1"/>
</calcChain>
</file>

<file path=xl/sharedStrings.xml><?xml version="1.0" encoding="utf-8"?>
<sst xmlns="http://schemas.openxmlformats.org/spreadsheetml/2006/main" count="150" uniqueCount="115">
  <si>
    <t>Представляется в вышестоящую</t>
  </si>
  <si>
    <t xml:space="preserve">на </t>
  </si>
  <si>
    <t xml:space="preserve">1 января </t>
  </si>
  <si>
    <t>года</t>
  </si>
  <si>
    <t>1.1. </t>
  </si>
  <si>
    <t>2.1.</t>
  </si>
  <si>
    <t>(всего)</t>
  </si>
  <si>
    <t>в т. ч.:</t>
  </si>
  <si>
    <t>2.1.1.</t>
  </si>
  <si>
    <t>2.1.2.</t>
  </si>
  <si>
    <t>2.1.3.</t>
  </si>
  <si>
    <t>2.2.</t>
  </si>
  <si>
    <t>2.3.</t>
  </si>
  <si>
    <t>2.4.</t>
  </si>
  <si>
    <t>2.5.</t>
  </si>
  <si>
    <t xml:space="preserve">в т.ч.:    </t>
  </si>
  <si>
    <t>2.6.</t>
  </si>
  <si>
    <t>2.7.</t>
  </si>
  <si>
    <t>Исключено из Профсоюза</t>
  </si>
  <si>
    <t>3.1.</t>
  </si>
  <si>
    <t xml:space="preserve">Общее количество  профсоюзного актива </t>
  </si>
  <si>
    <t>председатели профбюро</t>
  </si>
  <si>
    <t>председатель</t>
  </si>
  <si>
    <t>зам. председателя</t>
  </si>
  <si>
    <t>бухгалтер</t>
  </si>
  <si>
    <t xml:space="preserve">др. специалисты </t>
  </si>
  <si>
    <t xml:space="preserve">Обучено актива за отчетный период </t>
  </si>
  <si>
    <t>-</t>
  </si>
  <si>
    <t xml:space="preserve"> 3-СП </t>
  </si>
  <si>
    <t>Х</t>
  </si>
  <si>
    <t xml:space="preserve">(для объединенной профс. орг.) </t>
  </si>
  <si>
    <t>ГОДОВОЙ СТАТИСТИЧЕСКИЙ ОТЧЕТ</t>
  </si>
  <si>
    <t>(наименование первичной профсоюзной организации )</t>
  </si>
  <si>
    <t>I. ДАННЫЕ ПО ЧИСЛЕННОСТИ РАБОТАЮЩИХ И ОБУЧАЮЩИХСЯ</t>
  </si>
  <si>
    <t>II. ДАННЫЕ ПО ПРОФСОЮЗНОМУ ЧЛЕНСТВУ</t>
  </si>
  <si>
    <t>Общая численность членов Профсоюза</t>
  </si>
  <si>
    <t>профгрупорги</t>
  </si>
  <si>
    <t>организацию Профсоюза до 1 января</t>
  </si>
  <si>
    <t>(ФИО)</t>
  </si>
  <si>
    <t xml:space="preserve">                 - молодежи до 35 лет</t>
  </si>
  <si>
    <t>в т.ч.:</t>
  </si>
  <si>
    <t>2.8.</t>
  </si>
  <si>
    <t>юрист</t>
  </si>
  <si>
    <t>Количество  работающих в организации (без совместителей)</t>
  </si>
  <si>
    <t xml:space="preserve">  ПЕРВИЧНОЙ ПРОФСОЮЗНОЙ ОРГАНИЗАЦИИ РАБОТНИКОВ (в т.ч. объединенной)</t>
  </si>
  <si>
    <t>Принято в Профсоюз</t>
  </si>
  <si>
    <t>работающих</t>
  </si>
  <si>
    <r>
      <t>Председатель первичной профсоюзной организации</t>
    </r>
    <r>
      <rPr>
        <sz val="11"/>
        <rFont val="Times New Roman"/>
        <family val="1"/>
        <charset val="204"/>
      </rPr>
      <t xml:space="preserve"> </t>
    </r>
  </si>
  <si>
    <t xml:space="preserve">                                     (подпись)</t>
  </si>
  <si>
    <t>Количество обучающихся (студентов) дневного отделения</t>
  </si>
  <si>
    <t>обучающихся (студентов)</t>
  </si>
  <si>
    <t>Выбыло из Профсоюза по личному заявлению о выходе</t>
  </si>
  <si>
    <t xml:space="preserve"> (образовательные организации высшего (ВУЗы) и профессионального (СПО) образования)</t>
  </si>
  <si>
    <t>членов Профсоюза-работающих</t>
  </si>
  <si>
    <t>членов Профсоюза-обучающихся (студентов)</t>
  </si>
  <si>
    <t>членов Профсоюза-неработающих пенсионеров</t>
  </si>
  <si>
    <t>из них:</t>
  </si>
  <si>
    <t>III. НАЛИЧИЕ СТРУКТУРНЫХ ЗВЕНЬЕВ В ПРОФСОЮЗНОЙ ОРГАНИЗАЦИИ</t>
  </si>
  <si>
    <t>X</t>
  </si>
  <si>
    <t>Общее количество  профбюро</t>
  </si>
  <si>
    <t>3.2.</t>
  </si>
  <si>
    <t>Общее количество  профгрупп</t>
  </si>
  <si>
    <t>4.1.</t>
  </si>
  <si>
    <t>4.1.1.</t>
  </si>
  <si>
    <t>4.1.2.</t>
  </si>
  <si>
    <t>4.1.3.</t>
  </si>
  <si>
    <t xml:space="preserve">    в т.ч.: </t>
  </si>
  <si>
    <t xml:space="preserve">ответственный за организацию работы по приему в Профсоюз </t>
  </si>
  <si>
    <t>4.1.4.</t>
  </si>
  <si>
    <t>4.1.5.</t>
  </si>
  <si>
    <t>председатель КРК</t>
  </si>
  <si>
    <t>4.1.6.</t>
  </si>
  <si>
    <t>4.1.7.</t>
  </si>
  <si>
    <t>4.1.8.</t>
  </si>
  <si>
    <t>4.1.9.</t>
  </si>
  <si>
    <t xml:space="preserve">заместитель председателя </t>
  </si>
  <si>
    <r>
      <t>члены профбюро</t>
    </r>
    <r>
      <rPr>
        <sz val="11"/>
        <rFont val="Times New Roman"/>
        <family val="1"/>
        <charset val="204"/>
      </rPr>
      <t xml:space="preserve"> (без строки 4.1.7.)</t>
    </r>
  </si>
  <si>
    <t xml:space="preserve">председатель </t>
  </si>
  <si>
    <t xml:space="preserve">4.2. </t>
  </si>
  <si>
    <t xml:space="preserve">Численность штатных работников </t>
  </si>
  <si>
    <t>4.2.1.</t>
  </si>
  <si>
    <t>4.2.2.</t>
  </si>
  <si>
    <t>4.2.3.</t>
  </si>
  <si>
    <t>4.2.4.</t>
  </si>
  <si>
    <t>4.2.5.</t>
  </si>
  <si>
    <r>
      <t xml:space="preserve">Количество школ профсоюзного актива </t>
    </r>
    <r>
      <rPr>
        <sz val="10"/>
        <rFont val="Times New Roman"/>
        <family val="1"/>
        <charset val="204"/>
      </rPr>
      <t>(пост. действующих семинаров)</t>
    </r>
  </si>
  <si>
    <t xml:space="preserve">4.3. </t>
  </si>
  <si>
    <t xml:space="preserve">4.4. </t>
  </si>
  <si>
    <t>4.4.1.</t>
  </si>
  <si>
    <t>4.4.2.</t>
  </si>
  <si>
    <t>4.4.3.</t>
  </si>
  <si>
    <t>4.4.4.</t>
  </si>
  <si>
    <t>другие</t>
  </si>
  <si>
    <t>неработающих пенсионеров</t>
  </si>
  <si>
    <t xml:space="preserve">                                             (2.1.1.1.1.+2.1.1.2.1.)/(1.1.1.1.+1.1.2.1.) х 100 =%</t>
  </si>
  <si>
    <t>IV. СВЕДЕНИЯ О ПРОФАКТИВЕ ПРОФСОЮЗНОЙ ОРГАНИЗАЦИИ</t>
  </si>
  <si>
    <r>
      <t>из них</t>
    </r>
    <r>
      <rPr>
        <sz val="11"/>
        <rFont val="Times New Roman"/>
        <family val="1"/>
        <charset val="1"/>
      </rPr>
      <t>:</t>
    </r>
  </si>
  <si>
    <r>
      <t xml:space="preserve">члены профкома </t>
    </r>
    <r>
      <rPr>
        <sz val="11"/>
        <rFont val="Times New Roman"/>
        <family val="1"/>
        <charset val="204"/>
      </rPr>
      <t>(без строк 4.1.1., 4.1.2.)</t>
    </r>
  </si>
  <si>
    <r>
      <t>члены комиссий при профкоме</t>
    </r>
    <r>
      <rPr>
        <sz val="11"/>
        <rFont val="Times New Roman"/>
        <family val="1"/>
        <charset val="204"/>
      </rPr>
      <t xml:space="preserve"> (без строк 4.1.1., 4.1.2., 4.1.3.)</t>
    </r>
  </si>
  <si>
    <r>
      <t>члены КРК</t>
    </r>
    <r>
      <rPr>
        <sz val="11"/>
        <rFont val="Times New Roman"/>
        <family val="1"/>
        <charset val="204"/>
      </rPr>
      <t xml:space="preserve"> (без строки 4.1.5.) </t>
    </r>
  </si>
  <si>
    <t>1.2. </t>
  </si>
  <si>
    <t>в т.ч.:      - педагогических работников</t>
  </si>
  <si>
    <t>из них: - молодежи до 35 лет</t>
  </si>
  <si>
    <t>- научно-педагогических работников</t>
  </si>
  <si>
    <t xml:space="preserve">                (2.1.-2.1.3.)/(1.1.+1.2) х 100 =%</t>
  </si>
  <si>
    <t>- педагогических работников</t>
  </si>
  <si>
    <t xml:space="preserve">              из них: - молодежи до 35 лет</t>
  </si>
  <si>
    <t xml:space="preserve">              из них:  - молодежи до 35 лет</t>
  </si>
  <si>
    <t xml:space="preserve">Общий охват профчленством молодежи до 35 лет </t>
  </si>
  <si>
    <t>ОБЩИЙ охват профчленством работающих и обучающихся (студентов)</t>
  </si>
  <si>
    <r>
      <rPr>
        <b/>
        <sz val="11"/>
        <rFont val="Times New Roman"/>
        <family val="1"/>
        <charset val="204"/>
      </rPr>
      <t xml:space="preserve">Охват профчленством обучающихся (студентов)  </t>
    </r>
    <r>
      <rPr>
        <sz val="11"/>
        <rFont val="Times New Roman"/>
        <family val="1"/>
        <charset val="204"/>
      </rPr>
      <t xml:space="preserve">(2.1.2./1.2.) х 100 =% </t>
    </r>
  </si>
  <si>
    <r>
      <rPr>
        <b/>
        <sz val="11"/>
        <rFont val="Times New Roman"/>
        <family val="1"/>
        <charset val="204"/>
      </rPr>
      <t>Охват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профчленством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 xml:space="preserve">работающих </t>
    </r>
    <r>
      <rPr>
        <sz val="11"/>
        <rFont val="Times New Roman"/>
        <family val="1"/>
        <charset val="204"/>
      </rPr>
      <t xml:space="preserve">                        (2.1.1./1.1.) х 100 =% </t>
    </r>
  </si>
  <si>
    <t>молодежь до 35 лет</t>
  </si>
  <si>
    <t>ГБПОУ Чеченский государственный колледж экономики</t>
  </si>
  <si>
    <t>Гельхаева Мадина Джамалайевна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</si>
</sst>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8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family val="2"/>
      <charset val="204"/>
    </font>
    <font>
      <b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name val="Times New Roman"/>
      <family val="1"/>
      <charset val="1"/>
    </font>
    <font>
      <i/>
      <sz val="10"/>
      <name val="Times New Roman"/>
      <family val="1"/>
      <charset val="204"/>
    </font>
    <font>
      <sz val="11"/>
      <name val="Times New Roman"/>
      <family val="1"/>
      <charset val="1"/>
    </font>
    <font>
      <b/>
      <sz val="11"/>
      <name val="Arial Cyr"/>
      <family val="2"/>
      <charset val="204"/>
    </font>
    <font>
      <sz val="13"/>
      <name val="Times New Roman"/>
      <family val="1"/>
      <charset val="204"/>
    </font>
    <font>
      <b/>
      <sz val="10"/>
      <name val="Arial Cyr"/>
      <family val="2"/>
      <charset val="204"/>
    </font>
    <font>
      <b/>
      <sz val="12"/>
      <name val="Times New Roman"/>
      <family val="1"/>
      <charset val="1"/>
    </font>
    <font>
      <b/>
      <i/>
      <sz val="10"/>
      <name val="Times New Roman"/>
      <family val="1"/>
      <charset val="204"/>
    </font>
    <font>
      <sz val="10"/>
      <color rgb="FFC00000"/>
      <name val="Arial Cyr"/>
      <family val="2"/>
      <charset val="204"/>
    </font>
    <font>
      <sz val="10"/>
      <color rgb="FFC00000"/>
      <name val="Arial Cyr"/>
      <charset val="204"/>
    </font>
    <font>
      <b/>
      <sz val="10"/>
      <color rgb="FF0070C0"/>
      <name val="Arial Cyr"/>
      <charset val="204"/>
    </font>
    <font>
      <b/>
      <sz val="10"/>
      <color rgb="FF002060"/>
      <name val="Arial Cyr"/>
      <charset val="204"/>
    </font>
    <font>
      <sz val="10"/>
      <color rgb="FF0070C0"/>
      <name val="Arial Cyr"/>
      <family val="2"/>
      <charset val="204"/>
    </font>
    <font>
      <sz val="10"/>
      <color rgb="FFFF0000"/>
      <name val="Arial Cyr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Arial Cyr"/>
      <family val="2"/>
      <charset val="204"/>
    </font>
    <font>
      <sz val="10"/>
      <color rgb="FFFF000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8"/>
      </right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3" fillId="0" borderId="0" xfId="0" applyFont="1"/>
    <xf numFmtId="0" fontId="0" fillId="0" borderId="0" xfId="0" applyFont="1"/>
    <xf numFmtId="0" fontId="8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 applyBorder="1" applyProtection="1">
      <protection locked="0"/>
    </xf>
    <xf numFmtId="0" fontId="0" fillId="0" borderId="0" xfId="0" applyFont="1" applyProtection="1">
      <protection locked="0"/>
    </xf>
    <xf numFmtId="0" fontId="1" fillId="0" borderId="0" xfId="0" applyFont="1" applyProtection="1"/>
    <xf numFmtId="0" fontId="0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5" fillId="0" borderId="0" xfId="0" applyFont="1" applyProtection="1"/>
    <xf numFmtId="0" fontId="0" fillId="0" borderId="0" xfId="0" applyFont="1" applyBorder="1" applyProtection="1"/>
    <xf numFmtId="0" fontId="6" fillId="0" borderId="0" xfId="0" applyFont="1" applyProtection="1"/>
    <xf numFmtId="0" fontId="6" fillId="0" borderId="0" xfId="0" applyFont="1" applyAlignment="1" applyProtection="1">
      <alignment horizontal="right"/>
    </xf>
    <xf numFmtId="0" fontId="7" fillId="0" borderId="0" xfId="0" applyFont="1" applyProtection="1"/>
    <xf numFmtId="0" fontId="6" fillId="0" borderId="0" xfId="0" applyFont="1" applyBorder="1" applyProtection="1"/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Protection="1"/>
    <xf numFmtId="0" fontId="11" fillId="0" borderId="0" xfId="0" applyFont="1" applyBorder="1" applyAlignment="1" applyProtection="1"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9" fillId="0" borderId="0" xfId="0" applyFont="1"/>
    <xf numFmtId="3" fontId="20" fillId="2" borderId="31" xfId="0" applyNumberFormat="1" applyFont="1" applyFill="1" applyBorder="1" applyAlignment="1"/>
    <xf numFmtId="0" fontId="21" fillId="0" borderId="0" xfId="0" applyFont="1"/>
    <xf numFmtId="0" fontId="7" fillId="0" borderId="0" xfId="0" applyFont="1" applyBorder="1" applyProtection="1"/>
    <xf numFmtId="0" fontId="22" fillId="2" borderId="31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Alignment="1"/>
    <xf numFmtId="0" fontId="4" fillId="0" borderId="2" xfId="0" applyFont="1" applyBorder="1" applyProtection="1"/>
    <xf numFmtId="0" fontId="0" fillId="0" borderId="3" xfId="0" applyFont="1" applyBorder="1" applyProtection="1"/>
    <xf numFmtId="0" fontId="8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/>
    <xf numFmtId="0" fontId="5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/>
    <xf numFmtId="0" fontId="6" fillId="0" borderId="0" xfId="0" applyFont="1" applyBorder="1" applyAlignment="1" applyProtection="1">
      <alignment horizontal="left"/>
    </xf>
    <xf numFmtId="49" fontId="6" fillId="0" borderId="0" xfId="0" applyNumberFormat="1" applyFont="1" applyBorder="1" applyAlignment="1" applyProtection="1"/>
    <xf numFmtId="0" fontId="8" fillId="0" borderId="0" xfId="0" applyFont="1" applyBorder="1" applyProtection="1"/>
    <xf numFmtId="0" fontId="4" fillId="0" borderId="5" xfId="0" applyFont="1" applyBorder="1" applyAlignment="1" applyProtection="1">
      <alignment horizontal="left"/>
    </xf>
    <xf numFmtId="0" fontId="14" fillId="0" borderId="0" xfId="0" applyFont="1" applyBorder="1" applyProtection="1"/>
    <xf numFmtId="0" fontId="6" fillId="0" borderId="0" xfId="0" applyFont="1" applyBorder="1" applyAlignment="1" applyProtection="1">
      <alignment horizontal="right"/>
    </xf>
    <xf numFmtId="49" fontId="8" fillId="0" borderId="0" xfId="0" applyNumberFormat="1" applyFont="1" applyBorder="1" applyAlignment="1" applyProtection="1"/>
    <xf numFmtId="0" fontId="6" fillId="0" borderId="0" xfId="0" applyFont="1" applyBorder="1"/>
    <xf numFmtId="0" fontId="7" fillId="0" borderId="0" xfId="0" applyFont="1" applyBorder="1" applyAlignment="1" applyProtection="1">
      <alignment horizontal="right"/>
    </xf>
    <xf numFmtId="0" fontId="4" fillId="0" borderId="5" xfId="0" applyFont="1" applyBorder="1" applyProtection="1"/>
    <xf numFmtId="0" fontId="13" fillId="0" borderId="0" xfId="0" applyFont="1" applyBorder="1" applyProtection="1"/>
    <xf numFmtId="0" fontId="6" fillId="0" borderId="0" xfId="0" applyFont="1" applyBorder="1" applyAlignment="1" applyProtection="1">
      <alignment horizontal="left" vertical="top"/>
    </xf>
    <xf numFmtId="0" fontId="23" fillId="0" borderId="0" xfId="0" applyFont="1"/>
    <xf numFmtId="0" fontId="24" fillId="0" borderId="0" xfId="0" applyFont="1"/>
    <xf numFmtId="0" fontId="2" fillId="3" borderId="6" xfId="0" applyFont="1" applyFill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</xf>
    <xf numFmtId="164" fontId="2" fillId="0" borderId="8" xfId="0" applyNumberFormat="1" applyFont="1" applyBorder="1" applyAlignment="1" applyProtection="1">
      <alignment horizontal="center" vertical="center"/>
    </xf>
    <xf numFmtId="164" fontId="8" fillId="0" borderId="8" xfId="0" applyNumberFormat="1" applyFont="1" applyBorder="1" applyAlignment="1" applyProtection="1">
      <alignment horizontal="center" vertical="center"/>
    </xf>
    <xf numFmtId="164" fontId="8" fillId="2" borderId="8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/>
    <xf numFmtId="0" fontId="25" fillId="0" borderId="0" xfId="0" applyFont="1" applyBorder="1" applyProtection="1"/>
    <xf numFmtId="0" fontId="25" fillId="0" borderId="0" xfId="0" applyFont="1" applyBorder="1" applyAlignment="1" applyProtection="1">
      <alignment horizontal="right"/>
    </xf>
    <xf numFmtId="0" fontId="25" fillId="0" borderId="0" xfId="0" applyFont="1" applyBorder="1"/>
    <xf numFmtId="0" fontId="26" fillId="0" borderId="0" xfId="0" applyFont="1" applyBorder="1" applyProtection="1"/>
    <xf numFmtId="0" fontId="27" fillId="0" borderId="0" xfId="0" applyFont="1" applyBorder="1" applyProtection="1"/>
    <xf numFmtId="0" fontId="26" fillId="0" borderId="0" xfId="0" applyFont="1" applyBorder="1" applyAlignment="1" applyProtection="1">
      <alignment horizontal="right"/>
    </xf>
    <xf numFmtId="0" fontId="27" fillId="0" borderId="0" xfId="0" applyFont="1"/>
    <xf numFmtId="0" fontId="6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11" fillId="0" borderId="0" xfId="0" applyFont="1" applyBorder="1" applyProtection="1"/>
    <xf numFmtId="0" fontId="5" fillId="0" borderId="16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0" fontId="0" fillId="0" borderId="0" xfId="0" applyFont="1" applyBorder="1"/>
    <xf numFmtId="0" fontId="13" fillId="0" borderId="0" xfId="0" applyFont="1" applyBorder="1" applyAlignment="1" applyProtection="1">
      <alignment horizontal="left" vertical="center"/>
    </xf>
    <xf numFmtId="0" fontId="5" fillId="0" borderId="17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right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right" vertical="center"/>
    </xf>
    <xf numFmtId="0" fontId="5" fillId="0" borderId="24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right" vertical="center"/>
    </xf>
    <xf numFmtId="0" fontId="8" fillId="0" borderId="8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17" fillId="0" borderId="5" xfId="0" applyFont="1" applyBorder="1" applyProtection="1"/>
    <xf numFmtId="0" fontId="5" fillId="0" borderId="0" xfId="0" applyFont="1" applyBorder="1" applyProtection="1"/>
    <xf numFmtId="0" fontId="8" fillId="0" borderId="27" xfId="0" applyFont="1" applyBorder="1" applyProtection="1"/>
    <xf numFmtId="0" fontId="6" fillId="0" borderId="27" xfId="0" applyFont="1" applyBorder="1" applyProtection="1"/>
    <xf numFmtId="0" fontId="5" fillId="0" borderId="27" xfId="0" applyFont="1" applyBorder="1" applyProtection="1"/>
    <xf numFmtId="0" fontId="8" fillId="0" borderId="5" xfId="0" applyFont="1" applyBorder="1" applyAlignment="1" applyProtection="1">
      <alignment horizontal="left" vertical="top"/>
    </xf>
    <xf numFmtId="0" fontId="7" fillId="0" borderId="5" xfId="0" applyFont="1" applyBorder="1" applyAlignment="1" applyProtection="1">
      <alignment horizontal="left" vertical="top"/>
    </xf>
    <xf numFmtId="0" fontId="0" fillId="0" borderId="5" xfId="0" applyFont="1" applyBorder="1" applyAlignment="1" applyProtection="1">
      <alignment horizontal="left" vertical="top"/>
    </xf>
    <xf numFmtId="0" fontId="2" fillId="0" borderId="5" xfId="0" applyFont="1" applyBorder="1" applyAlignment="1" applyProtection="1">
      <alignment horizontal="left" vertical="top"/>
    </xf>
    <xf numFmtId="0" fontId="14" fillId="0" borderId="5" xfId="0" applyFont="1" applyBorder="1" applyAlignment="1" applyProtection="1">
      <alignment horizontal="left" vertical="top"/>
    </xf>
    <xf numFmtId="0" fontId="7" fillId="0" borderId="13" xfId="0" applyFont="1" applyBorder="1" applyAlignment="1"/>
    <xf numFmtId="0" fontId="7" fillId="0" borderId="14" xfId="0" applyFont="1" applyBorder="1" applyAlignment="1"/>
    <xf numFmtId="0" fontId="8" fillId="0" borderId="18" xfId="0" applyFont="1" applyBorder="1" applyAlignment="1" applyProtection="1">
      <alignment vertical="top"/>
    </xf>
    <xf numFmtId="0" fontId="5" fillId="0" borderId="32" xfId="0" applyFont="1" applyBorder="1" applyAlignment="1" applyProtection="1">
      <alignment horizontal="center" vertical="center"/>
    </xf>
    <xf numFmtId="0" fontId="11" fillId="0" borderId="33" xfId="0" applyFont="1" applyBorder="1" applyAlignment="1" applyProtection="1">
      <alignment horizontal="center"/>
    </xf>
    <xf numFmtId="0" fontId="2" fillId="4" borderId="10" xfId="0" applyFont="1" applyFill="1" applyBorder="1" applyAlignment="1">
      <alignment horizontal="center" vertical="center"/>
    </xf>
    <xf numFmtId="0" fontId="14" fillId="0" borderId="18" xfId="0" applyFont="1" applyBorder="1" applyAlignment="1" applyProtection="1">
      <alignment horizontal="left" vertical="top"/>
    </xf>
    <xf numFmtId="0" fontId="7" fillId="0" borderId="27" xfId="0" applyFont="1" applyBorder="1" applyAlignment="1" applyProtection="1">
      <alignment horizontal="right"/>
    </xf>
    <xf numFmtId="0" fontId="5" fillId="0" borderId="27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left" vertical="top"/>
    </xf>
    <xf numFmtId="0" fontId="5" fillId="0" borderId="35" xfId="0" applyFont="1" applyBorder="1" applyAlignment="1" applyProtection="1">
      <alignment horizontal="center"/>
    </xf>
    <xf numFmtId="0" fontId="6" fillId="0" borderId="0" xfId="0" applyFont="1" applyBorder="1"/>
    <xf numFmtId="0" fontId="11" fillId="0" borderId="0" xfId="0" applyFont="1" applyBorder="1" applyAlignment="1">
      <alignment horizontal="center" vertical="center"/>
    </xf>
    <xf numFmtId="0" fontId="0" fillId="0" borderId="0" xfId="0" applyAlignment="1"/>
    <xf numFmtId="0" fontId="8" fillId="0" borderId="0" xfId="0" applyFont="1" applyBorder="1" applyAlignment="1" applyProtection="1"/>
    <xf numFmtId="0" fontId="16" fillId="0" borderId="0" xfId="0" applyFont="1" applyBorder="1" applyAlignment="1"/>
    <xf numFmtId="0" fontId="12" fillId="0" borderId="29" xfId="0" applyFont="1" applyBorder="1" applyAlignment="1" applyProtection="1">
      <protection locked="0"/>
    </xf>
    <xf numFmtId="0" fontId="11" fillId="0" borderId="30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8" fillId="0" borderId="0" xfId="0" applyFont="1" applyAlignment="1" applyProtection="1"/>
    <xf numFmtId="0" fontId="15" fillId="0" borderId="0" xfId="0" applyFont="1" applyAlignment="1" applyProtection="1">
      <alignment horizontal="center"/>
    </xf>
    <xf numFmtId="49" fontId="6" fillId="0" borderId="0" xfId="0" applyNumberFormat="1" applyFont="1" applyBorder="1" applyAlignment="1" applyProtection="1"/>
    <xf numFmtId="0" fontId="7" fillId="0" borderId="0" xfId="0" applyFont="1" applyBorder="1" applyAlignment="1"/>
    <xf numFmtId="0" fontId="7" fillId="0" borderId="28" xfId="0" applyFont="1" applyBorder="1" applyAlignment="1"/>
    <xf numFmtId="49" fontId="6" fillId="0" borderId="0" xfId="0" applyNumberFormat="1" applyFont="1" applyBorder="1" applyAlignment="1" applyProtection="1">
      <alignment vertical="top"/>
    </xf>
    <xf numFmtId="0" fontId="7" fillId="0" borderId="0" xfId="0" applyFont="1" applyBorder="1" applyAlignment="1">
      <alignment vertical="top"/>
    </xf>
    <xf numFmtId="49" fontId="6" fillId="0" borderId="0" xfId="0" applyNumberFormat="1" applyFont="1" applyBorder="1" applyAlignment="1"/>
    <xf numFmtId="0" fontId="6" fillId="0" borderId="0" xfId="0" applyFont="1" applyBorder="1" applyAlignment="1" applyProtection="1"/>
    <xf numFmtId="0" fontId="0" fillId="0" borderId="0" xfId="0" applyFont="1" applyAlignment="1"/>
    <xf numFmtId="0" fontId="25" fillId="0" borderId="0" xfId="0" applyFont="1" applyBorder="1" applyAlignment="1" applyProtection="1"/>
    <xf numFmtId="0" fontId="27" fillId="0" borderId="0" xfId="0" applyFont="1" applyAlignment="1"/>
    <xf numFmtId="0" fontId="8" fillId="0" borderId="27" xfId="0" applyFont="1" applyBorder="1" applyAlignment="1" applyProtection="1"/>
    <xf numFmtId="0" fontId="0" fillId="0" borderId="27" xfId="0" applyFont="1" applyBorder="1" applyAlignment="1"/>
    <xf numFmtId="49" fontId="8" fillId="0" borderId="0" xfId="0" applyNumberFormat="1" applyFont="1" applyBorder="1" applyAlignment="1" applyProtection="1">
      <protection locked="0"/>
    </xf>
    <xf numFmtId="0" fontId="0" fillId="0" borderId="0" xfId="0" applyFont="1" applyAlignment="1" applyProtection="1">
      <protection locked="0"/>
    </xf>
    <xf numFmtId="49" fontId="8" fillId="0" borderId="0" xfId="0" applyNumberFormat="1" applyFont="1" applyBorder="1" applyAlignment="1" applyProtection="1"/>
    <xf numFmtId="0" fontId="16" fillId="0" borderId="0" xfId="0" applyFont="1" applyAlignment="1"/>
    <xf numFmtId="0" fontId="0" fillId="0" borderId="0" xfId="0" applyFont="1" applyBorder="1" applyAlignment="1"/>
    <xf numFmtId="0" fontId="0" fillId="0" borderId="28" xfId="0" applyFont="1" applyBorder="1" applyAlignment="1"/>
    <xf numFmtId="0" fontId="13" fillId="0" borderId="0" xfId="0" applyFont="1" applyBorder="1" applyAlignment="1" applyProtection="1"/>
    <xf numFmtId="0" fontId="6" fillId="0" borderId="27" xfId="0" applyFont="1" applyBorder="1" applyAlignment="1" applyProtection="1"/>
  </cellXfs>
  <cellStyles count="1">
    <cellStyle name="Обычный" xfId="0" builtinId="0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tabSelected="1" zoomScaleNormal="100" workbookViewId="0">
      <selection activeCell="J63" sqref="J63"/>
    </sheetView>
  </sheetViews>
  <sheetFormatPr defaultColWidth="8.85546875" defaultRowHeight="12.75" x14ac:dyDescent="0.2"/>
  <cols>
    <col min="1" max="1" width="5" style="2" customWidth="1"/>
    <col min="2" max="3" width="8.85546875" style="2"/>
    <col min="4" max="4" width="13.7109375" style="2" customWidth="1"/>
    <col min="5" max="5" width="8.85546875" style="2"/>
    <col min="6" max="6" width="5.7109375" style="2" customWidth="1"/>
    <col min="7" max="7" width="4.28515625" style="2" customWidth="1"/>
    <col min="8" max="8" width="23" style="2" customWidth="1"/>
    <col min="9" max="9" width="7.140625" style="75" customWidth="1"/>
    <col min="10" max="10" width="13.85546875" style="4" customWidth="1"/>
    <col min="11" max="11" width="11.28515625" style="2" customWidth="1"/>
    <col min="12" max="16384" width="8.85546875" style="2"/>
  </cols>
  <sheetData>
    <row r="1" spans="1:12" x14ac:dyDescent="0.2">
      <c r="A1" s="7" t="s">
        <v>0</v>
      </c>
      <c r="B1" s="8"/>
      <c r="C1" s="8"/>
      <c r="D1" s="8"/>
      <c r="E1" s="8"/>
      <c r="F1" s="8"/>
      <c r="G1" s="8"/>
      <c r="H1" s="8"/>
      <c r="I1" s="62"/>
      <c r="J1" s="9" t="s">
        <v>28</v>
      </c>
    </row>
    <row r="2" spans="1:12" x14ac:dyDescent="0.2">
      <c r="A2" s="7" t="s">
        <v>37</v>
      </c>
      <c r="B2" s="8"/>
      <c r="C2" s="8"/>
      <c r="D2" s="8"/>
      <c r="E2" s="8"/>
      <c r="F2" s="8"/>
      <c r="G2" s="8"/>
      <c r="H2" s="8"/>
      <c r="I2" s="62"/>
      <c r="J2" s="9"/>
    </row>
    <row r="3" spans="1:12" x14ac:dyDescent="0.2">
      <c r="A3" s="7"/>
      <c r="B3" s="8"/>
      <c r="C3" s="8"/>
      <c r="D3" s="8"/>
      <c r="E3" s="8"/>
      <c r="F3" s="8"/>
      <c r="G3" s="8"/>
      <c r="H3" s="8"/>
      <c r="I3" s="62"/>
      <c r="J3" s="9"/>
    </row>
    <row r="4" spans="1:12" s="1" customFormat="1" ht="16.5" x14ac:dyDescent="0.25">
      <c r="A4" s="138" t="s">
        <v>31</v>
      </c>
      <c r="B4" s="131"/>
      <c r="C4" s="131"/>
      <c r="D4" s="131"/>
      <c r="E4" s="131"/>
      <c r="F4" s="131"/>
      <c r="G4" s="131"/>
      <c r="H4" s="131"/>
      <c r="I4" s="131"/>
      <c r="J4" s="131"/>
    </row>
    <row r="5" spans="1:12" s="1" customFormat="1" ht="16.5" x14ac:dyDescent="0.25">
      <c r="A5" s="138" t="s">
        <v>44</v>
      </c>
      <c r="B5" s="138"/>
      <c r="C5" s="138"/>
      <c r="D5" s="138"/>
      <c r="E5" s="138"/>
      <c r="F5" s="138"/>
      <c r="G5" s="138"/>
      <c r="H5" s="138"/>
      <c r="I5" s="138"/>
      <c r="J5" s="138"/>
    </row>
    <row r="6" spans="1:12" ht="16.5" x14ac:dyDescent="0.25">
      <c r="A6" s="140" t="s">
        <v>52</v>
      </c>
      <c r="B6" s="140"/>
      <c r="C6" s="140"/>
      <c r="D6" s="140"/>
      <c r="E6" s="140"/>
      <c r="F6" s="140"/>
      <c r="G6" s="140"/>
      <c r="H6" s="140"/>
      <c r="I6" s="140"/>
      <c r="J6" s="140"/>
    </row>
    <row r="7" spans="1:12" x14ac:dyDescent="0.2">
      <c r="A7" s="8"/>
      <c r="B7" s="8"/>
      <c r="C7" s="8"/>
      <c r="D7" s="10" t="s">
        <v>1</v>
      </c>
      <c r="E7" s="11" t="s">
        <v>2</v>
      </c>
      <c r="F7" s="19">
        <v>20</v>
      </c>
      <c r="G7" s="21">
        <v>21</v>
      </c>
      <c r="H7" s="12" t="s">
        <v>3</v>
      </c>
      <c r="I7" s="62"/>
      <c r="J7" s="9"/>
    </row>
    <row r="8" spans="1:12" ht="28.15" customHeight="1" x14ac:dyDescent="0.2">
      <c r="A8" s="136" t="s">
        <v>113</v>
      </c>
      <c r="B8" s="136"/>
      <c r="C8" s="136"/>
      <c r="D8" s="136"/>
      <c r="E8" s="136"/>
      <c r="F8" s="136"/>
      <c r="G8" s="136"/>
      <c r="H8" s="136"/>
      <c r="I8" s="136"/>
      <c r="J8" s="136"/>
    </row>
    <row r="9" spans="1:12" ht="13.5" thickBot="1" x14ac:dyDescent="0.25">
      <c r="A9" s="137" t="s">
        <v>32</v>
      </c>
      <c r="B9" s="137"/>
      <c r="C9" s="137"/>
      <c r="D9" s="137"/>
      <c r="E9" s="137"/>
      <c r="F9" s="137"/>
      <c r="G9" s="137"/>
      <c r="H9" s="137"/>
      <c r="I9" s="137"/>
      <c r="J9" s="137"/>
    </row>
    <row r="10" spans="1:12" ht="16.5" thickBot="1" x14ac:dyDescent="0.3">
      <c r="A10" s="28" t="s">
        <v>33</v>
      </c>
      <c r="B10" s="29"/>
      <c r="C10" s="29"/>
      <c r="D10" s="29"/>
      <c r="E10" s="29"/>
      <c r="F10" s="29"/>
      <c r="G10" s="29"/>
      <c r="H10" s="29"/>
      <c r="I10" s="63"/>
      <c r="J10" s="48" t="s">
        <v>29</v>
      </c>
    </row>
    <row r="11" spans="1:12" ht="15" thickBot="1" x14ac:dyDescent="0.25">
      <c r="A11" s="111" t="s">
        <v>4</v>
      </c>
      <c r="B11" s="30" t="s">
        <v>43</v>
      </c>
      <c r="C11" s="13"/>
      <c r="D11" s="13"/>
      <c r="E11" s="13"/>
      <c r="F11" s="13"/>
      <c r="G11" s="13"/>
      <c r="H11" s="13"/>
      <c r="I11" s="64" t="s">
        <v>6</v>
      </c>
      <c r="J11" s="50">
        <v>98</v>
      </c>
      <c r="K11" s="22">
        <f>IF(J11-J19&gt;=0,,"'НЕПРАВИЛЬНО! п.1.1. (кол-во работающих) не может быть меньше п.п.2.1.1. (- работающих)!")</f>
        <v>0</v>
      </c>
    </row>
    <row r="12" spans="1:12" ht="15" x14ac:dyDescent="0.25">
      <c r="A12" s="114"/>
      <c r="B12" s="147" t="s">
        <v>101</v>
      </c>
      <c r="C12" s="131"/>
      <c r="D12" s="131"/>
      <c r="E12" s="131"/>
      <c r="F12" s="131"/>
      <c r="G12" s="131"/>
      <c r="H12" s="131"/>
      <c r="I12" s="64"/>
      <c r="J12" s="49">
        <v>55</v>
      </c>
      <c r="K12" s="22">
        <f>IF(J12-J20&gt;=0,,"'НЕПРАВИЛЬНО! п.п.1.1. (в т.ч. - пед. работников) не может быть меньше п.п.2.1.1. (в т.ч. - пед. работников)!")</f>
        <v>0</v>
      </c>
    </row>
    <row r="13" spans="1:12" ht="15" x14ac:dyDescent="0.25">
      <c r="A13" s="114"/>
      <c r="B13" s="31"/>
      <c r="C13" s="33"/>
      <c r="D13" s="146" t="s">
        <v>102</v>
      </c>
      <c r="E13" s="146"/>
      <c r="F13" s="146"/>
      <c r="G13" s="146"/>
      <c r="H13" s="146"/>
      <c r="I13" s="64"/>
      <c r="J13" s="32">
        <v>21</v>
      </c>
      <c r="K13" s="22">
        <f>IF(J13-J21&gt;=0,,"'НЕПРАВИЛЬНО! п.п.1.1. (в т.ч.- молодежи до 35 лет из пед. раб.) не может быть меньше п.п.2.1.1. (в т.ч.- молодежи до 35 лет из пед. раб.)!")</f>
        <v>0</v>
      </c>
    </row>
    <row r="14" spans="1:12" ht="15" x14ac:dyDescent="0.25">
      <c r="A14" s="114"/>
      <c r="B14" s="34"/>
      <c r="C14" s="141" t="s">
        <v>103</v>
      </c>
      <c r="D14" s="142"/>
      <c r="E14" s="142"/>
      <c r="F14" s="142"/>
      <c r="G14" s="142"/>
      <c r="H14" s="142"/>
      <c r="I14" s="64"/>
      <c r="J14" s="32"/>
      <c r="K14" s="22">
        <f>IF(J14-J22&gt;=0,,"'НЕПРАВИЛЬНО! п.п.1.1. (в т.ч.- научно-педагогических раб.) не может быть меньше п.п.2.1.1. (в т.ч.- научно-педагогических раб.)!")</f>
        <v>0</v>
      </c>
    </row>
    <row r="15" spans="1:12" ht="15.75" thickBot="1" x14ac:dyDescent="0.3">
      <c r="A15" s="114"/>
      <c r="B15" s="34"/>
      <c r="C15" s="35" t="s">
        <v>39</v>
      </c>
      <c r="D15" s="146" t="s">
        <v>102</v>
      </c>
      <c r="E15" s="146"/>
      <c r="F15" s="146"/>
      <c r="G15" s="146"/>
      <c r="H15" s="146"/>
      <c r="I15" s="64"/>
      <c r="J15" s="51"/>
      <c r="K15" s="22">
        <f>IF(J15-J23&gt;=0,,"'НЕПРАВИЛЬНО! п.п.1.1. (в т.ч.- молодежи до 35 лет из научно-пед. раб.) не может быть меньше п.п.2.1.1. (в т.ч.- молодежи до 35 лет из научно-пед. раб.)!")</f>
        <v>0</v>
      </c>
    </row>
    <row r="16" spans="1:12" ht="15" thickBot="1" x14ac:dyDescent="0.25">
      <c r="A16" s="118" t="s">
        <v>100</v>
      </c>
      <c r="B16" s="151" t="s">
        <v>49</v>
      </c>
      <c r="C16" s="152"/>
      <c r="D16" s="152"/>
      <c r="E16" s="152"/>
      <c r="F16" s="152"/>
      <c r="G16" s="152"/>
      <c r="H16" s="152"/>
      <c r="I16" s="119" t="s">
        <v>6</v>
      </c>
      <c r="J16" s="50"/>
      <c r="K16" s="22">
        <f>IF(J16-J24&gt;=0,,"'НЕПРАВИЛЬНО! п.1.2. (кол-во обуч. дневн. отделения) не может быть меньше п.п.2.1.2. (- обучающихся)!")</f>
        <v>0</v>
      </c>
      <c r="L16" s="46"/>
    </row>
    <row r="17" spans="1:13" ht="16.5" thickBot="1" x14ac:dyDescent="0.3">
      <c r="A17" s="37" t="s">
        <v>34</v>
      </c>
      <c r="B17" s="13"/>
      <c r="C17" s="13"/>
      <c r="D17" s="13"/>
      <c r="E17" s="13"/>
      <c r="F17" s="13"/>
      <c r="G17" s="13"/>
      <c r="H17" s="13"/>
      <c r="I17" s="65"/>
      <c r="J17" s="52" t="s">
        <v>29</v>
      </c>
      <c r="L17" s="26"/>
      <c r="M17" s="24"/>
    </row>
    <row r="18" spans="1:13" ht="15.75" thickBot="1" x14ac:dyDescent="0.3">
      <c r="A18" s="111" t="s">
        <v>5</v>
      </c>
      <c r="B18" s="36" t="s">
        <v>35</v>
      </c>
      <c r="C18" s="38"/>
      <c r="D18" s="38"/>
      <c r="E18" s="38"/>
      <c r="F18" s="38"/>
      <c r="G18" s="38"/>
      <c r="H18" s="38"/>
      <c r="I18" s="64" t="s">
        <v>6</v>
      </c>
      <c r="J18" s="53">
        <f>SUM(J19+J24+J25)</f>
        <v>98</v>
      </c>
      <c r="K18" s="23"/>
    </row>
    <row r="19" spans="1:13" ht="15.75" thickBot="1" x14ac:dyDescent="0.3">
      <c r="A19" s="112"/>
      <c r="B19" s="34" t="s">
        <v>56</v>
      </c>
      <c r="C19" s="85" t="s">
        <v>8</v>
      </c>
      <c r="D19" s="40" t="s">
        <v>53</v>
      </c>
      <c r="E19" s="33"/>
      <c r="F19" s="25"/>
      <c r="G19" s="25"/>
      <c r="H19" s="25"/>
      <c r="I19" s="66"/>
      <c r="J19" s="54">
        <v>98</v>
      </c>
      <c r="K19" s="22">
        <f>IF(J19-J11&lt;=0,,"'НЕПРАВИЛЬНО! п.п.2.1.1. (- работающих) не может быть больше п.1.1. (кол-во работающих)!")</f>
        <v>0</v>
      </c>
    </row>
    <row r="20" spans="1:13" ht="15" x14ac:dyDescent="0.25">
      <c r="A20" s="112"/>
      <c r="B20" s="39"/>
      <c r="C20" s="98" t="s">
        <v>40</v>
      </c>
      <c r="D20" s="141" t="s">
        <v>105</v>
      </c>
      <c r="E20" s="142"/>
      <c r="F20" s="142"/>
      <c r="G20" s="142"/>
      <c r="H20" s="142"/>
      <c r="I20" s="66"/>
      <c r="J20" s="49">
        <v>55</v>
      </c>
      <c r="K20" s="22">
        <f>IF(J20-J12&lt;=0,,"'НЕПРАВИЛЬНО! п.п.2.1.1. (в т.ч. - пед. работников) не может быть больше п.п.1.1. (в т.ч.-пед. работников)!")</f>
        <v>0</v>
      </c>
    </row>
    <row r="21" spans="1:13" ht="15" x14ac:dyDescent="0.25">
      <c r="A21" s="112"/>
      <c r="B21" s="39"/>
      <c r="C21" s="84"/>
      <c r="D21" s="144" t="s">
        <v>106</v>
      </c>
      <c r="E21" s="145"/>
      <c r="F21" s="145"/>
      <c r="G21" s="145"/>
      <c r="H21" s="145"/>
      <c r="I21" s="66"/>
      <c r="J21" s="32">
        <v>21</v>
      </c>
      <c r="K21" s="22">
        <f>IF(J21-J13&lt;=0,,"'НЕПРАВИЛЬНО! п.п.2.1.1. (в т.ч.- молодежи до 35 лет из пед. раб.) не может быть больше п.п.1.1. (в т.ч.- молодежи до 35 лет из пед. раб.)!")</f>
        <v>0</v>
      </c>
    </row>
    <row r="22" spans="1:13" ht="15" x14ac:dyDescent="0.25">
      <c r="A22" s="113"/>
      <c r="B22" s="39"/>
      <c r="C22" s="84"/>
      <c r="D22" s="141" t="s">
        <v>103</v>
      </c>
      <c r="E22" s="142"/>
      <c r="F22" s="142"/>
      <c r="G22" s="142"/>
      <c r="H22" s="142"/>
      <c r="I22" s="143"/>
      <c r="J22" s="32"/>
      <c r="K22" s="22">
        <f>IF(J22-J14&lt;=0,,"'НЕПРАВИЛЬНО! п.п.2.1.1. (в т.ч.- научно-педагогических раб.) не может быть больше п.п.1.1. (в т.ч.- научно-педагогических раб.)!")</f>
        <v>0</v>
      </c>
    </row>
    <row r="23" spans="1:13" ht="15.75" thickBot="1" x14ac:dyDescent="0.3">
      <c r="A23" s="113"/>
      <c r="B23" s="39"/>
      <c r="C23" s="84"/>
      <c r="D23" s="144" t="s">
        <v>107</v>
      </c>
      <c r="E23" s="145"/>
      <c r="F23" s="145"/>
      <c r="G23" s="145"/>
      <c r="H23" s="145"/>
      <c r="I23" s="67"/>
      <c r="J23" s="51"/>
      <c r="K23" s="22">
        <f>IF(J23-J15&lt;=0,,"'НЕПРАВИЛЬНО! п.п.2.1.1. (в т.ч.- молодежи до 35 лет из научно-пед. раб.) не может быть больше п.п.1.1. (в т.ч.- молодежи до 35 лет из научно-пед. раб.)!")</f>
        <v>0</v>
      </c>
    </row>
    <row r="24" spans="1:13" ht="15" thickBot="1" x14ac:dyDescent="0.25">
      <c r="A24" s="113"/>
      <c r="B24" s="25"/>
      <c r="C24" s="85" t="s">
        <v>9</v>
      </c>
      <c r="D24" s="153" t="s">
        <v>54</v>
      </c>
      <c r="E24" s="154"/>
      <c r="F24" s="154"/>
      <c r="G24" s="154"/>
      <c r="H24" s="154"/>
      <c r="I24" s="67"/>
      <c r="J24" s="50"/>
      <c r="K24" s="22">
        <f>IF(J24-J16&lt;=0,,"'НЕПРАВИЛЬНО! п.п.2.1.2. (- обучающихся) не может быть больше п.1.2. (кол-во обуч. дневн. отделения)!")</f>
        <v>0</v>
      </c>
    </row>
    <row r="25" spans="1:13" ht="15" thickBot="1" x14ac:dyDescent="0.25">
      <c r="A25" s="113"/>
      <c r="B25" s="25"/>
      <c r="C25" s="85" t="s">
        <v>10</v>
      </c>
      <c r="D25" s="155" t="s">
        <v>55</v>
      </c>
      <c r="E25" s="131"/>
      <c r="F25" s="131"/>
      <c r="G25" s="131"/>
      <c r="H25" s="131"/>
      <c r="I25" s="67"/>
      <c r="J25" s="50"/>
      <c r="M25"/>
    </row>
    <row r="26" spans="1:13" ht="15.75" thickBot="1" x14ac:dyDescent="0.3">
      <c r="A26" s="111" t="s">
        <v>11</v>
      </c>
      <c r="B26" s="147" t="s">
        <v>111</v>
      </c>
      <c r="C26" s="148"/>
      <c r="D26" s="148"/>
      <c r="E26" s="148"/>
      <c r="F26" s="148"/>
      <c r="G26" s="148"/>
      <c r="H26" s="148"/>
      <c r="I26" s="67"/>
      <c r="J26" s="59">
        <f>J19/J11</f>
        <v>1</v>
      </c>
      <c r="K26" s="27">
        <f>IF(J26&lt;=100%,0,"'НЕПРАВИЛЬНО! НЕ МОЖЕТ БЫТЬ больше 100%!")</f>
        <v>0</v>
      </c>
    </row>
    <row r="27" spans="1:13" ht="15.75" thickBot="1" x14ac:dyDescent="0.3">
      <c r="A27" s="111" t="s">
        <v>12</v>
      </c>
      <c r="B27" s="147" t="s">
        <v>110</v>
      </c>
      <c r="C27" s="148"/>
      <c r="D27" s="148"/>
      <c r="E27" s="148"/>
      <c r="F27" s="148"/>
      <c r="G27" s="148"/>
      <c r="H27" s="148"/>
      <c r="I27" s="68"/>
      <c r="J27" s="59" t="e">
        <f>J24/J16</f>
        <v>#DIV/0!</v>
      </c>
      <c r="K27" s="27" t="e">
        <f>IF(J27&lt;=100%,0,"'НЕПРАВИЛЬНО! НЕ МОЖЕТ БЫТЬ больше 100%!")</f>
        <v>#DIV/0!</v>
      </c>
      <c r="L27" s="46"/>
    </row>
    <row r="28" spans="1:13" ht="15.75" thickBot="1" x14ac:dyDescent="0.25">
      <c r="A28" s="111" t="s">
        <v>13</v>
      </c>
      <c r="B28" s="132" t="s">
        <v>109</v>
      </c>
      <c r="C28" s="132"/>
      <c r="D28" s="132"/>
      <c r="E28" s="132"/>
      <c r="F28" s="132"/>
      <c r="G28" s="132"/>
      <c r="H28" s="132"/>
      <c r="I28" s="69"/>
      <c r="J28" s="55" t="s">
        <v>29</v>
      </c>
      <c r="L28" s="46"/>
    </row>
    <row r="29" spans="1:13" ht="15.75" thickBot="1" x14ac:dyDescent="0.3">
      <c r="A29" s="112"/>
      <c r="B29" s="17" t="s">
        <v>30</v>
      </c>
      <c r="C29" s="17"/>
      <c r="D29" s="17"/>
      <c r="E29" s="147" t="s">
        <v>104</v>
      </c>
      <c r="F29" s="131"/>
      <c r="G29" s="131"/>
      <c r="H29" s="131"/>
      <c r="I29" s="116"/>
      <c r="J29" s="60">
        <f>(J18-J25)/(J11+J16)</f>
        <v>1</v>
      </c>
      <c r="K29" s="27">
        <f>IF(J29&lt;=100%,0,"'НЕПРАВИЛЬНО! НЕ МОЖЕТ БЫТЬ больше 100%!")</f>
        <v>0</v>
      </c>
    </row>
    <row r="30" spans="1:13" ht="15" thickBot="1" x14ac:dyDescent="0.25">
      <c r="A30" s="111" t="s">
        <v>14</v>
      </c>
      <c r="B30" s="132" t="s">
        <v>108</v>
      </c>
      <c r="C30" s="156"/>
      <c r="D30" s="156"/>
      <c r="E30" s="156"/>
      <c r="F30" s="156"/>
      <c r="G30" s="156"/>
      <c r="H30" s="33"/>
      <c r="I30" s="117"/>
      <c r="J30" s="55" t="s">
        <v>29</v>
      </c>
    </row>
    <row r="31" spans="1:13" ht="15.75" thickBot="1" x14ac:dyDescent="0.3">
      <c r="A31" s="114"/>
      <c r="B31" s="147" t="s">
        <v>94</v>
      </c>
      <c r="C31" s="131"/>
      <c r="D31" s="131"/>
      <c r="E31" s="131"/>
      <c r="F31" s="131"/>
      <c r="G31" s="131"/>
      <c r="H31" s="131"/>
      <c r="I31" s="116"/>
      <c r="J31" s="61">
        <f>(J21+J23)/(J13+J15)</f>
        <v>1</v>
      </c>
      <c r="K31" s="27">
        <f>IF(J31&lt;=100%,0,"'НЕПРАВИЛЬНО! НЕ МОЖЕТ БЫТЬ больше 100%!")</f>
        <v>0</v>
      </c>
    </row>
    <row r="32" spans="1:13" ht="15.75" thickBot="1" x14ac:dyDescent="0.3">
      <c r="A32" s="111" t="s">
        <v>16</v>
      </c>
      <c r="B32" s="36" t="s">
        <v>45</v>
      </c>
      <c r="C32" s="36"/>
      <c r="D32" s="36"/>
      <c r="E32" s="17"/>
      <c r="F32" s="17"/>
      <c r="G32" s="17"/>
      <c r="H32" s="17"/>
      <c r="I32" s="64" t="s">
        <v>6</v>
      </c>
      <c r="J32" s="101">
        <f>J33+J34</f>
        <v>5</v>
      </c>
    </row>
    <row r="33" spans="1:18" ht="15" x14ac:dyDescent="0.25">
      <c r="A33" s="112"/>
      <c r="B33" s="17" t="s">
        <v>15</v>
      </c>
      <c r="C33" s="39" t="s">
        <v>27</v>
      </c>
      <c r="D33" s="41" t="s">
        <v>46</v>
      </c>
      <c r="E33" s="17"/>
      <c r="F33" s="25"/>
      <c r="G33" s="25"/>
      <c r="H33" s="13"/>
      <c r="I33" s="70"/>
      <c r="J33" s="56">
        <v>5</v>
      </c>
    </row>
    <row r="34" spans="1:18" ht="15.75" thickBot="1" x14ac:dyDescent="0.3">
      <c r="A34" s="112"/>
      <c r="B34" s="17"/>
      <c r="C34" s="42" t="s">
        <v>27</v>
      </c>
      <c r="D34" s="147" t="s">
        <v>50</v>
      </c>
      <c r="E34" s="148"/>
      <c r="F34" s="148"/>
      <c r="G34" s="148"/>
      <c r="H34" s="148"/>
      <c r="I34" s="70"/>
      <c r="J34" s="57"/>
      <c r="L34" s="47"/>
    </row>
    <row r="35" spans="1:18" ht="15.75" thickBot="1" x14ac:dyDescent="0.3">
      <c r="A35" s="111" t="s">
        <v>17</v>
      </c>
      <c r="B35" s="132" t="s">
        <v>51</v>
      </c>
      <c r="C35" s="148"/>
      <c r="D35" s="148"/>
      <c r="E35" s="148"/>
      <c r="F35" s="148"/>
      <c r="G35" s="148"/>
      <c r="H35" s="148"/>
      <c r="I35" s="64" t="s">
        <v>6</v>
      </c>
      <c r="J35" s="101">
        <f>J36+J37+J38</f>
        <v>0</v>
      </c>
      <c r="L35" s="77"/>
      <c r="M35" s="78"/>
      <c r="N35" s="79"/>
      <c r="O35" s="77"/>
      <c r="P35" s="80"/>
      <c r="Q35" s="80"/>
      <c r="R35" s="81"/>
    </row>
    <row r="36" spans="1:18" ht="12.6" customHeight="1" x14ac:dyDescent="0.25">
      <c r="A36" s="115"/>
      <c r="B36" s="17" t="s">
        <v>15</v>
      </c>
      <c r="C36" s="39" t="s">
        <v>27</v>
      </c>
      <c r="D36" s="41" t="s">
        <v>46</v>
      </c>
      <c r="E36" s="17"/>
      <c r="F36" s="25"/>
      <c r="G36" s="25"/>
      <c r="H36" s="13"/>
      <c r="I36" s="66"/>
      <c r="J36" s="105">
        <v>0</v>
      </c>
      <c r="L36" s="77"/>
      <c r="M36" s="82"/>
      <c r="N36" s="149"/>
      <c r="O36" s="150"/>
      <c r="P36" s="150"/>
      <c r="Q36" s="150"/>
      <c r="R36" s="150"/>
    </row>
    <row r="37" spans="1:18" ht="12.6" customHeight="1" x14ac:dyDescent="0.25">
      <c r="A37" s="115"/>
      <c r="B37" s="17"/>
      <c r="C37" s="42" t="s">
        <v>27</v>
      </c>
      <c r="D37" s="147" t="s">
        <v>50</v>
      </c>
      <c r="E37" s="148"/>
      <c r="F37" s="148"/>
      <c r="G37" s="148"/>
      <c r="H37" s="148"/>
      <c r="I37" s="66"/>
      <c r="J37" s="32"/>
    </row>
    <row r="38" spans="1:18" ht="12.6" customHeight="1" thickBot="1" x14ac:dyDescent="0.3">
      <c r="A38" s="115"/>
      <c r="B38" s="17"/>
      <c r="C38" s="42" t="s">
        <v>27</v>
      </c>
      <c r="D38" s="147" t="s">
        <v>93</v>
      </c>
      <c r="E38" s="148"/>
      <c r="F38" s="148"/>
      <c r="G38" s="148"/>
      <c r="H38" s="148"/>
      <c r="I38" s="66"/>
      <c r="J38" s="99"/>
    </row>
    <row r="39" spans="1:18" ht="15.75" thickBot="1" x14ac:dyDescent="0.3">
      <c r="A39" s="111" t="s">
        <v>41</v>
      </c>
      <c r="B39" s="36" t="s">
        <v>18</v>
      </c>
      <c r="C39" s="17"/>
      <c r="D39" s="17"/>
      <c r="E39" s="17"/>
      <c r="F39" s="17"/>
      <c r="G39" s="17"/>
      <c r="H39" s="17"/>
      <c r="I39" s="64" t="s">
        <v>6</v>
      </c>
      <c r="J39" s="101">
        <f>J40+J41+J42</f>
        <v>0</v>
      </c>
      <c r="L39" s="83"/>
    </row>
    <row r="40" spans="1:18" ht="15" x14ac:dyDescent="0.25">
      <c r="A40" s="115"/>
      <c r="B40" s="17" t="s">
        <v>15</v>
      </c>
      <c r="C40" s="39" t="s">
        <v>27</v>
      </c>
      <c r="D40" s="41" t="s">
        <v>46</v>
      </c>
      <c r="E40" s="17"/>
      <c r="F40" s="25"/>
      <c r="G40" s="25"/>
      <c r="H40" s="13"/>
      <c r="I40" s="64"/>
      <c r="J40" s="103">
        <v>0</v>
      </c>
      <c r="L40" s="83"/>
    </row>
    <row r="41" spans="1:18" ht="15" x14ac:dyDescent="0.25">
      <c r="A41" s="115"/>
      <c r="B41" s="17"/>
      <c r="C41" s="42" t="s">
        <v>27</v>
      </c>
      <c r="D41" s="147" t="s">
        <v>50</v>
      </c>
      <c r="E41" s="148"/>
      <c r="F41" s="148"/>
      <c r="G41" s="148"/>
      <c r="H41" s="148"/>
      <c r="I41" s="64"/>
      <c r="J41" s="104"/>
      <c r="L41" s="83"/>
    </row>
    <row r="42" spans="1:18" ht="15.75" thickBot="1" x14ac:dyDescent="0.3">
      <c r="A42" s="122"/>
      <c r="B42" s="109"/>
      <c r="C42" s="123" t="s">
        <v>27</v>
      </c>
      <c r="D42" s="160" t="s">
        <v>93</v>
      </c>
      <c r="E42" s="152"/>
      <c r="F42" s="152"/>
      <c r="G42" s="152"/>
      <c r="H42" s="152"/>
      <c r="I42" s="124"/>
      <c r="J42" s="125"/>
      <c r="L42" s="83"/>
    </row>
    <row r="43" spans="1:18" ht="16.5" thickBot="1" x14ac:dyDescent="0.3">
      <c r="A43" s="106" t="s">
        <v>57</v>
      </c>
      <c r="B43" s="86"/>
      <c r="C43" s="86"/>
      <c r="D43" s="86"/>
      <c r="E43" s="86"/>
      <c r="F43" s="86"/>
      <c r="G43" s="86"/>
      <c r="H43" s="86"/>
      <c r="I43" s="120"/>
      <c r="J43" s="121" t="s">
        <v>58</v>
      </c>
      <c r="L43" s="83"/>
    </row>
    <row r="44" spans="1:18" ht="15" thickBot="1" x14ac:dyDescent="0.25">
      <c r="A44" s="111" t="s">
        <v>19</v>
      </c>
      <c r="B44" s="36" t="s">
        <v>59</v>
      </c>
      <c r="C44" s="36"/>
      <c r="D44" s="36"/>
      <c r="E44" s="36"/>
      <c r="F44" s="36"/>
      <c r="G44" s="107"/>
      <c r="H44" s="107"/>
      <c r="I44" s="87"/>
      <c r="J44" s="50">
        <v>1</v>
      </c>
      <c r="L44" s="83"/>
    </row>
    <row r="45" spans="1:18" ht="15" thickBot="1" x14ac:dyDescent="0.25">
      <c r="A45" s="127" t="s">
        <v>60</v>
      </c>
      <c r="B45" s="108" t="s">
        <v>61</v>
      </c>
      <c r="C45" s="108"/>
      <c r="D45" s="108"/>
      <c r="E45" s="108"/>
      <c r="F45" s="108"/>
      <c r="G45" s="110"/>
      <c r="H45" s="110"/>
      <c r="I45" s="128"/>
      <c r="J45" s="50">
        <v>1</v>
      </c>
      <c r="L45" s="83"/>
    </row>
    <row r="46" spans="1:18" ht="16.5" thickBot="1" x14ac:dyDescent="0.3">
      <c r="A46" s="43" t="s">
        <v>95</v>
      </c>
      <c r="B46" s="17"/>
      <c r="C46" s="17"/>
      <c r="D46" s="17"/>
      <c r="E46" s="17"/>
      <c r="F46" s="17"/>
      <c r="G46" s="17"/>
      <c r="H46" s="17"/>
      <c r="I46" s="126"/>
      <c r="J46" s="55" t="s">
        <v>29</v>
      </c>
    </row>
    <row r="47" spans="1:18" ht="15" thickBot="1" x14ac:dyDescent="0.25">
      <c r="A47" s="111" t="s">
        <v>62</v>
      </c>
      <c r="B47" s="36" t="s">
        <v>20</v>
      </c>
      <c r="C47" s="25"/>
      <c r="D47" s="25"/>
      <c r="E47" s="25"/>
      <c r="F47" s="25"/>
      <c r="G47" s="25"/>
      <c r="H47" s="25"/>
      <c r="I47" s="64" t="s">
        <v>6</v>
      </c>
      <c r="J47" s="58">
        <f>J48+J50+J51+J53+J54+J55+J56+J57+J58</f>
        <v>11</v>
      </c>
    </row>
    <row r="48" spans="1:18" ht="15" x14ac:dyDescent="0.25">
      <c r="A48" s="112"/>
      <c r="B48" s="84" t="s">
        <v>96</v>
      </c>
      <c r="C48" s="90" t="s">
        <v>63</v>
      </c>
      <c r="D48" s="44" t="s">
        <v>77</v>
      </c>
      <c r="E48" s="86"/>
      <c r="F48" s="86"/>
      <c r="G48" s="86"/>
      <c r="H48" s="86"/>
      <c r="I48" s="71"/>
      <c r="J48" s="49">
        <v>1</v>
      </c>
    </row>
    <row r="49" spans="1:12" ht="15" x14ac:dyDescent="0.25">
      <c r="A49" s="112"/>
      <c r="B49" s="84"/>
      <c r="C49" s="100" t="s">
        <v>66</v>
      </c>
      <c r="D49" s="147" t="s">
        <v>112</v>
      </c>
      <c r="E49" s="157"/>
      <c r="F49" s="157"/>
      <c r="G49" s="157"/>
      <c r="H49" s="157"/>
      <c r="I49" s="158"/>
      <c r="J49" s="49"/>
    </row>
    <row r="50" spans="1:12" ht="15" x14ac:dyDescent="0.25">
      <c r="A50" s="112"/>
      <c r="B50" s="88"/>
      <c r="C50" s="90" t="s">
        <v>64</v>
      </c>
      <c r="D50" s="44" t="s">
        <v>75</v>
      </c>
      <c r="E50" s="86"/>
      <c r="F50" s="76"/>
      <c r="G50" s="76"/>
      <c r="H50" s="76"/>
      <c r="I50" s="71"/>
      <c r="J50" s="32">
        <v>1</v>
      </c>
      <c r="L50" s="46"/>
    </row>
    <row r="51" spans="1:12" ht="15" x14ac:dyDescent="0.25">
      <c r="A51" s="113"/>
      <c r="B51" s="89"/>
      <c r="C51" s="90" t="s">
        <v>65</v>
      </c>
      <c r="D51" s="44" t="s">
        <v>97</v>
      </c>
      <c r="E51" s="86"/>
      <c r="F51" s="86"/>
      <c r="G51" s="86"/>
      <c r="H51" s="86"/>
      <c r="I51" s="73"/>
      <c r="J51" s="32">
        <v>6</v>
      </c>
    </row>
    <row r="52" spans="1:12" ht="15" x14ac:dyDescent="0.25">
      <c r="A52" s="113"/>
      <c r="B52" s="88"/>
      <c r="C52" s="100" t="s">
        <v>66</v>
      </c>
      <c r="D52" s="159" t="s">
        <v>67</v>
      </c>
      <c r="E52" s="157"/>
      <c r="F52" s="157"/>
      <c r="G52" s="157"/>
      <c r="H52" s="157"/>
      <c r="I52" s="158"/>
      <c r="J52" s="32">
        <v>1</v>
      </c>
    </row>
    <row r="53" spans="1:12" ht="15" x14ac:dyDescent="0.25">
      <c r="A53" s="113"/>
      <c r="B53" s="86"/>
      <c r="C53" s="90" t="s">
        <v>68</v>
      </c>
      <c r="D53" s="44" t="s">
        <v>98</v>
      </c>
      <c r="E53" s="86"/>
      <c r="F53" s="86"/>
      <c r="G53" s="86"/>
      <c r="H53" s="86"/>
      <c r="I53" s="72"/>
      <c r="J53" s="32"/>
      <c r="L53" s="46"/>
    </row>
    <row r="54" spans="1:12" ht="15" x14ac:dyDescent="0.25">
      <c r="A54" s="113"/>
      <c r="B54" s="89"/>
      <c r="C54" s="90" t="s">
        <v>69</v>
      </c>
      <c r="D54" s="44" t="s">
        <v>70</v>
      </c>
      <c r="E54" s="86"/>
      <c r="F54" s="86"/>
      <c r="G54" s="86"/>
      <c r="H54" s="86"/>
      <c r="I54" s="73"/>
      <c r="J54" s="32">
        <v>3</v>
      </c>
    </row>
    <row r="55" spans="1:12" ht="15" x14ac:dyDescent="0.25">
      <c r="A55" s="113"/>
      <c r="B55" s="86"/>
      <c r="C55" s="90" t="s">
        <v>71</v>
      </c>
      <c r="D55" s="44" t="s">
        <v>99</v>
      </c>
      <c r="E55" s="86"/>
      <c r="F55" s="86"/>
      <c r="G55" s="86"/>
      <c r="H55" s="86"/>
      <c r="I55" s="67"/>
      <c r="J55" s="32"/>
    </row>
    <row r="56" spans="1:12" ht="15" x14ac:dyDescent="0.25">
      <c r="A56" s="113"/>
      <c r="B56" s="86"/>
      <c r="C56" s="90" t="s">
        <v>72</v>
      </c>
      <c r="D56" s="44" t="s">
        <v>21</v>
      </c>
      <c r="E56" s="86"/>
      <c r="F56" s="86"/>
      <c r="G56" s="86"/>
      <c r="H56" s="86"/>
      <c r="I56" s="67"/>
      <c r="J56" s="32"/>
    </row>
    <row r="57" spans="1:12" ht="15" x14ac:dyDescent="0.25">
      <c r="A57" s="113"/>
      <c r="B57" s="86"/>
      <c r="C57" s="90" t="s">
        <v>73</v>
      </c>
      <c r="D57" s="44" t="s">
        <v>76</v>
      </c>
      <c r="E57" s="86"/>
      <c r="F57" s="86"/>
      <c r="G57" s="86"/>
      <c r="H57" s="86"/>
      <c r="I57" s="67"/>
      <c r="J57" s="32"/>
    </row>
    <row r="58" spans="1:12" ht="15.75" thickBot="1" x14ac:dyDescent="0.3">
      <c r="A58" s="113"/>
      <c r="B58" s="86"/>
      <c r="C58" s="90" t="s">
        <v>74</v>
      </c>
      <c r="D58" s="44" t="s">
        <v>36</v>
      </c>
      <c r="E58" s="86"/>
      <c r="F58" s="86"/>
      <c r="G58" s="86"/>
      <c r="H58" s="86"/>
      <c r="I58" s="67"/>
      <c r="J58" s="91"/>
    </row>
    <row r="59" spans="1:12" ht="15" thickBot="1" x14ac:dyDescent="0.25">
      <c r="A59" s="111" t="s">
        <v>78</v>
      </c>
      <c r="B59" s="36" t="s">
        <v>79</v>
      </c>
      <c r="C59" s="25"/>
      <c r="D59" s="25"/>
      <c r="E59" s="25"/>
      <c r="F59" s="25"/>
      <c r="G59" s="25"/>
      <c r="H59" s="25"/>
      <c r="I59" s="64" t="s">
        <v>6</v>
      </c>
      <c r="J59" s="58">
        <f>J60+J62+J63+J64+J65</f>
        <v>3</v>
      </c>
    </row>
    <row r="60" spans="1:12" ht="15" x14ac:dyDescent="0.25">
      <c r="A60" s="112"/>
      <c r="B60" s="45" t="s">
        <v>7</v>
      </c>
      <c r="C60" s="84" t="s">
        <v>80</v>
      </c>
      <c r="D60" s="17" t="s">
        <v>22</v>
      </c>
      <c r="E60" s="25"/>
      <c r="F60" s="25"/>
      <c r="G60" s="25"/>
      <c r="H60" s="25"/>
      <c r="I60" s="71"/>
      <c r="J60" s="49">
        <v>1</v>
      </c>
    </row>
    <row r="61" spans="1:12" ht="15" x14ac:dyDescent="0.25">
      <c r="A61" s="112"/>
      <c r="B61" s="45"/>
      <c r="C61" s="100" t="s">
        <v>66</v>
      </c>
      <c r="D61" s="147" t="s">
        <v>112</v>
      </c>
      <c r="E61" s="157"/>
      <c r="F61" s="157"/>
      <c r="G61" s="157"/>
      <c r="H61" s="157"/>
      <c r="I61" s="158"/>
      <c r="J61" s="49"/>
    </row>
    <row r="62" spans="1:12" ht="15" x14ac:dyDescent="0.25">
      <c r="A62" s="112"/>
      <c r="B62" s="25"/>
      <c r="C62" s="84" t="s">
        <v>81</v>
      </c>
      <c r="D62" s="17" t="s">
        <v>23</v>
      </c>
      <c r="E62" s="25"/>
      <c r="F62" s="25"/>
      <c r="G62" s="25"/>
      <c r="H62" s="25"/>
      <c r="I62" s="71"/>
      <c r="J62" s="32">
        <v>1</v>
      </c>
    </row>
    <row r="63" spans="1:12" ht="15" x14ac:dyDescent="0.25">
      <c r="A63" s="112"/>
      <c r="B63" s="25"/>
      <c r="C63" s="84" t="s">
        <v>82</v>
      </c>
      <c r="D63" s="17" t="s">
        <v>24</v>
      </c>
      <c r="E63" s="25"/>
      <c r="F63" s="25"/>
      <c r="G63" s="25"/>
      <c r="H63" s="25"/>
      <c r="I63" s="71"/>
      <c r="J63" s="32">
        <v>1</v>
      </c>
    </row>
    <row r="64" spans="1:12" ht="15" x14ac:dyDescent="0.25">
      <c r="A64" s="112"/>
      <c r="B64" s="25"/>
      <c r="C64" s="84" t="s">
        <v>83</v>
      </c>
      <c r="D64" s="17" t="s">
        <v>42</v>
      </c>
      <c r="E64" s="25"/>
      <c r="F64" s="25"/>
      <c r="G64" s="25"/>
      <c r="H64" s="25"/>
      <c r="I64" s="71"/>
      <c r="J64" s="32"/>
    </row>
    <row r="65" spans="1:10" ht="15.75" thickBot="1" x14ac:dyDescent="0.3">
      <c r="A65" s="112"/>
      <c r="B65" s="25"/>
      <c r="C65" s="84" t="s">
        <v>84</v>
      </c>
      <c r="D65" s="17" t="s">
        <v>25</v>
      </c>
      <c r="E65" s="25"/>
      <c r="F65" s="25"/>
      <c r="G65" s="25"/>
      <c r="H65" s="25"/>
      <c r="I65" s="71"/>
      <c r="J65" s="51"/>
    </row>
    <row r="66" spans="1:10" ht="15" thickBot="1" x14ac:dyDescent="0.25">
      <c r="A66" s="111" t="s">
        <v>86</v>
      </c>
      <c r="B66" s="132" t="s">
        <v>85</v>
      </c>
      <c r="C66" s="133"/>
      <c r="D66" s="133"/>
      <c r="E66" s="133"/>
      <c r="F66" s="133"/>
      <c r="G66" s="133"/>
      <c r="H66" s="133"/>
      <c r="I66" s="64"/>
      <c r="J66" s="50"/>
    </row>
    <row r="67" spans="1:10" ht="15.75" thickBot="1" x14ac:dyDescent="0.3">
      <c r="A67" s="111" t="s">
        <v>87</v>
      </c>
      <c r="B67" s="36" t="s">
        <v>26</v>
      </c>
      <c r="C67" s="38"/>
      <c r="D67" s="38"/>
      <c r="E67" s="38"/>
      <c r="F67" s="25"/>
      <c r="G67" s="25"/>
      <c r="H67" s="25"/>
      <c r="I67" s="64" t="s">
        <v>6</v>
      </c>
      <c r="J67" s="102">
        <f>J68+J69+J70+J71</f>
        <v>1</v>
      </c>
    </row>
    <row r="68" spans="1:10" ht="15" x14ac:dyDescent="0.25">
      <c r="A68" s="111"/>
      <c r="B68" s="17" t="s">
        <v>7</v>
      </c>
      <c r="C68" s="17" t="s">
        <v>88</v>
      </c>
      <c r="D68" s="41" t="s">
        <v>22</v>
      </c>
      <c r="E68" s="41"/>
      <c r="F68" s="41"/>
      <c r="G68" s="41"/>
      <c r="H68" s="41"/>
      <c r="I68" s="97"/>
      <c r="J68" s="93"/>
    </row>
    <row r="69" spans="1:10" ht="15" x14ac:dyDescent="0.25">
      <c r="A69" s="111"/>
      <c r="B69" s="36"/>
      <c r="C69" s="17" t="s">
        <v>89</v>
      </c>
      <c r="D69" s="129" t="s">
        <v>23</v>
      </c>
      <c r="E69" s="129"/>
      <c r="F69" s="129"/>
      <c r="G69" s="129"/>
      <c r="H69" s="129"/>
      <c r="I69" s="87"/>
      <c r="J69" s="94"/>
    </row>
    <row r="70" spans="1:10" ht="15" x14ac:dyDescent="0.25">
      <c r="A70" s="111"/>
      <c r="B70" s="36"/>
      <c r="C70" s="17" t="s">
        <v>90</v>
      </c>
      <c r="D70" s="17" t="s">
        <v>70</v>
      </c>
      <c r="E70" s="107"/>
      <c r="F70" s="107"/>
      <c r="G70" s="107"/>
      <c r="H70" s="107"/>
      <c r="I70" s="87"/>
      <c r="J70" s="94"/>
    </row>
    <row r="71" spans="1:10" ht="15.75" thickBot="1" x14ac:dyDescent="0.3">
      <c r="A71" s="92"/>
      <c r="B71" s="108"/>
      <c r="C71" s="109" t="s">
        <v>91</v>
      </c>
      <c r="D71" s="109" t="s">
        <v>92</v>
      </c>
      <c r="E71" s="110"/>
      <c r="F71" s="110"/>
      <c r="G71" s="110"/>
      <c r="H71" s="110"/>
      <c r="I71" s="95"/>
      <c r="J71" s="96">
        <v>1</v>
      </c>
    </row>
    <row r="72" spans="1:10" ht="15" x14ac:dyDescent="0.25">
      <c r="A72" s="15"/>
      <c r="B72" s="14"/>
      <c r="C72" s="16"/>
      <c r="D72" s="16"/>
      <c r="E72" s="8"/>
      <c r="F72" s="8"/>
      <c r="G72" s="13"/>
      <c r="H72" s="13"/>
      <c r="I72" s="74"/>
      <c r="J72" s="18"/>
    </row>
    <row r="73" spans="1:10" ht="15" x14ac:dyDescent="0.25">
      <c r="A73" s="139" t="s">
        <v>47</v>
      </c>
      <c r="B73" s="131"/>
      <c r="C73" s="131"/>
      <c r="D73" s="131"/>
      <c r="E73" s="131"/>
      <c r="F73" s="131"/>
      <c r="G73" s="131"/>
      <c r="H73" s="20"/>
      <c r="I73" s="134" t="s">
        <v>114</v>
      </c>
      <c r="J73" s="134"/>
    </row>
    <row r="74" spans="1:10" ht="14.25" x14ac:dyDescent="0.2">
      <c r="A74" s="3"/>
      <c r="B74" s="3"/>
      <c r="C74" s="3"/>
      <c r="E74" s="130" t="s">
        <v>48</v>
      </c>
      <c r="F74" s="130"/>
      <c r="G74" s="130"/>
      <c r="H74" s="131"/>
      <c r="I74" s="135" t="s">
        <v>38</v>
      </c>
      <c r="J74" s="135"/>
    </row>
    <row r="75" spans="1:10" ht="14.25" x14ac:dyDescent="0.2">
      <c r="A75" s="3"/>
      <c r="B75" s="3"/>
      <c r="C75" s="3"/>
      <c r="F75" s="5"/>
      <c r="G75" s="5"/>
      <c r="H75" s="6"/>
    </row>
  </sheetData>
  <sheetProtection password="CF81" sheet="1" objects="1" scenarios="1" selectLockedCells="1"/>
  <mergeCells count="38">
    <mergeCell ref="D61:I61"/>
    <mergeCell ref="D49:I49"/>
    <mergeCell ref="D41:H41"/>
    <mergeCell ref="D52:I52"/>
    <mergeCell ref="D38:H38"/>
    <mergeCell ref="D42:H42"/>
    <mergeCell ref="N36:R36"/>
    <mergeCell ref="D34:H34"/>
    <mergeCell ref="B35:H35"/>
    <mergeCell ref="B16:H16"/>
    <mergeCell ref="D24:H24"/>
    <mergeCell ref="B26:H26"/>
    <mergeCell ref="B27:H27"/>
    <mergeCell ref="B28:H28"/>
    <mergeCell ref="B31:H31"/>
    <mergeCell ref="D25:H25"/>
    <mergeCell ref="B30:G30"/>
    <mergeCell ref="A8:J8"/>
    <mergeCell ref="A9:J9"/>
    <mergeCell ref="A4:J4"/>
    <mergeCell ref="A73:G73"/>
    <mergeCell ref="A5:J5"/>
    <mergeCell ref="A6:J6"/>
    <mergeCell ref="D22:I22"/>
    <mergeCell ref="D23:H23"/>
    <mergeCell ref="D20:H20"/>
    <mergeCell ref="C14:H14"/>
    <mergeCell ref="D21:H21"/>
    <mergeCell ref="D13:H13"/>
    <mergeCell ref="D15:H15"/>
    <mergeCell ref="B12:H12"/>
    <mergeCell ref="E29:H29"/>
    <mergeCell ref="D37:H37"/>
    <mergeCell ref="D69:H69"/>
    <mergeCell ref="E74:H74"/>
    <mergeCell ref="B66:H66"/>
    <mergeCell ref="I73:J73"/>
    <mergeCell ref="I74:J74"/>
  </mergeCells>
  <conditionalFormatting sqref="K19:K24 K11:K16">
    <cfRule type="cellIs" dxfId="10" priority="19" stopIfTrue="1" operator="greaterThan">
      <formula>0</formula>
    </cfRule>
    <cfRule type="cellIs" dxfId="9" priority="20" stopIfTrue="1" operator="lessThan">
      <formula>0</formula>
    </cfRule>
    <cfRule type="cellIs" dxfId="8" priority="21" stopIfTrue="1" operator="lessThan">
      <formula>0</formula>
    </cfRule>
  </conditionalFormatting>
  <conditionalFormatting sqref="K26:K27">
    <cfRule type="containsText" dxfId="7" priority="11" stopIfTrue="1" operator="containsText" text="0">
      <formula>NOT(ISERROR(SEARCH("0",K26)))</formula>
    </cfRule>
    <cfRule type="containsText" dxfId="6" priority="12" stopIfTrue="1" operator="containsText" text="НЕПРАВИЛЬНО">
      <formula>NOT(ISERROR(SEARCH("НЕПРАВИЛЬНО",K26)))</formula>
    </cfRule>
  </conditionalFormatting>
  <conditionalFormatting sqref="K29 K31">
    <cfRule type="cellIs" dxfId="5" priority="2" stopIfTrue="1" operator="greaterThan">
      <formula>0</formula>
    </cfRule>
    <cfRule type="containsText" dxfId="4" priority="9" stopIfTrue="1" operator="containsText" text="0">
      <formula>NOT(ISERROR(SEARCH("0",K29)))</formula>
    </cfRule>
    <cfRule type="containsText" dxfId="3" priority="10" stopIfTrue="1" operator="containsText" text="НЕПРАВИЛЬНО">
      <formula>NOT(ISERROR(SEARCH("НЕПРАВИЛЬНО",K29)))</formula>
    </cfRule>
  </conditionalFormatting>
  <conditionalFormatting sqref="K18">
    <cfRule type="cellIs" dxfId="2" priority="5" stopIfTrue="1" operator="greaterThan">
      <formula>0</formula>
    </cfRule>
    <cfRule type="cellIs" dxfId="1" priority="6" stopIfTrue="1" operator="notEqual">
      <formula>0</formula>
    </cfRule>
  </conditionalFormatting>
  <conditionalFormatting sqref="K26:K27">
    <cfRule type="cellIs" dxfId="0" priority="4" stopIfTrue="1" operator="greaterThan">
      <formula>0</formula>
    </cfRule>
  </conditionalFormatting>
  <printOptions horizontalCentered="1"/>
  <pageMargins left="0.39370078740157483" right="0.19685039370078741" top="0.39370078740157483" bottom="0.39370078740157483" header="0" footer="0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мадина</cp:lastModifiedBy>
  <cp:lastPrinted>2019-10-21T13:16:19Z</cp:lastPrinted>
  <dcterms:created xsi:type="dcterms:W3CDTF">2012-11-15T06:53:21Z</dcterms:created>
  <dcterms:modified xsi:type="dcterms:W3CDTF">2020-10-19T07:31:00Z</dcterms:modified>
</cp:coreProperties>
</file>